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" windowWidth="15576" windowHeight="12504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7" i="1" l="1"/>
  <c r="K27" i="1"/>
  <c r="E27" i="1"/>
  <c r="B27" i="1"/>
  <c r="M26" i="1"/>
  <c r="K26" i="1"/>
  <c r="E26" i="1"/>
  <c r="B26" i="1"/>
  <c r="M25" i="1"/>
  <c r="K25" i="1"/>
  <c r="E25" i="1"/>
  <c r="B25" i="1"/>
  <c r="M24" i="1"/>
  <c r="K24" i="1"/>
  <c r="E24" i="1"/>
  <c r="B24" i="1"/>
  <c r="M23" i="1"/>
  <c r="K23" i="1"/>
  <c r="E23" i="1"/>
  <c r="B23" i="1"/>
  <c r="M22" i="1"/>
  <c r="K22" i="1"/>
  <c r="E22" i="1"/>
  <c r="B22" i="1"/>
  <c r="M21" i="1"/>
  <c r="K21" i="1"/>
  <c r="E21" i="1"/>
  <c r="B21" i="1"/>
  <c r="M20" i="1"/>
  <c r="K20" i="1"/>
  <c r="E20" i="1"/>
  <c r="B20" i="1"/>
  <c r="M19" i="1"/>
  <c r="K19" i="1"/>
  <c r="E19" i="1"/>
  <c r="B19" i="1"/>
  <c r="M18" i="1"/>
  <c r="K18" i="1"/>
  <c r="E18" i="1"/>
  <c r="B18" i="1"/>
  <c r="M17" i="1"/>
  <c r="K17" i="1"/>
  <c r="E17" i="1"/>
  <c r="B17" i="1"/>
  <c r="M16" i="1"/>
  <c r="K16" i="1"/>
  <c r="E16" i="1"/>
  <c r="B16" i="1"/>
  <c r="M15" i="1"/>
  <c r="K15" i="1"/>
  <c r="E15" i="1"/>
  <c r="B15" i="1"/>
  <c r="M14" i="1"/>
  <c r="K14" i="1"/>
  <c r="E14" i="1"/>
  <c r="B14" i="1"/>
  <c r="M13" i="1"/>
  <c r="K13" i="1"/>
  <c r="E13" i="1"/>
  <c r="B13" i="1"/>
  <c r="M12" i="1"/>
  <c r="K12" i="1"/>
  <c r="E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G10" i="1"/>
  <c r="F10" i="1"/>
  <c r="E10" i="1"/>
  <c r="D10" i="1"/>
  <c r="K9" i="1"/>
  <c r="J9" i="1"/>
  <c r="I9" i="1"/>
  <c r="F9" i="1"/>
  <c r="D9" i="1"/>
  <c r="M8" i="1"/>
  <c r="L8" i="1"/>
  <c r="I8" i="1"/>
  <c r="H8" i="1"/>
  <c r="D8" i="1"/>
  <c r="C8" i="1"/>
  <c r="L7" i="1"/>
  <c r="H7" i="1"/>
  <c r="C7" i="1"/>
  <c r="B7" i="1"/>
  <c r="A7" i="1"/>
</calcChain>
</file>

<file path=xl/sharedStrings.xml><?xml version="1.0" encoding="utf-8"?>
<sst xmlns="http://schemas.openxmlformats.org/spreadsheetml/2006/main" count="31" uniqueCount="18">
  <si>
    <t>Отчет № 7. 10.08.2016 17:56:58</t>
  </si>
  <si>
    <t>Выборы депутатов Государственной Думы Федерального Собрания Российской Федерации седьмого созыва</t>
  </si>
  <si>
    <t>Город Санкт-Петербург - Северо-Западный (№ 215)</t>
  </si>
  <si>
    <t>В тыс. руб.</t>
  </si>
  <si>
    <t>1</t>
  </si>
  <si>
    <t>1.</t>
  </si>
  <si>
    <t>2.</t>
  </si>
  <si>
    <t>3.</t>
  </si>
  <si>
    <t>02.08.2016</t>
  </si>
  <si>
    <t/>
  </si>
  <si>
    <t>03.08.2016</t>
  </si>
  <si>
    <t>4.</t>
  </si>
  <si>
    <t>28.07.2016</t>
  </si>
  <si>
    <t>5.</t>
  </si>
  <si>
    <t>6.</t>
  </si>
  <si>
    <t>* Сведения даны с округлением до целого значения в тыс. рублей.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</si>
  <si>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</si>
  <si>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По состоянию на 09.08.2016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</si>
</sst>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\C\us\t\om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horizontal="left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topLeftCell="A4" workbookViewId="0">
      <selection activeCell="F15" sqref="F15"/>
    </sheetView>
  </sheetViews>
  <sheetFormatPr defaultRowHeight="14.4" x14ac:dyDescent="0.3"/>
  <cols>
    <col min="1" max="1" width="5.6640625" customWidth="1"/>
    <col min="2" max="2" width="16.109375" customWidth="1"/>
    <col min="3" max="4" width="15.6640625" customWidth="1"/>
    <col min="5" max="5" width="21.5546875" customWidth="1"/>
    <col min="6" max="6" width="15.6640625" customWidth="1"/>
    <col min="7" max="7" width="10.109375" customWidth="1"/>
    <col min="8" max="8" width="15.6640625" customWidth="1"/>
    <col min="9" max="9" width="13.109375" customWidth="1"/>
    <col min="10" max="10" width="15.6640625" customWidth="1"/>
    <col min="11" max="11" width="26.33203125" customWidth="1"/>
    <col min="12" max="12" width="15.6640625" customWidth="1"/>
    <col min="13" max="13" width="22.5546875" customWidth="1"/>
    <col min="14" max="14" width="9.109375" customWidth="1"/>
  </cols>
  <sheetData>
    <row r="1" spans="1:14" ht="15" customHeight="1" x14ac:dyDescent="0.3">
      <c r="M1" s="1" t="s">
        <v>0</v>
      </c>
    </row>
    <row r="2" spans="1:14" ht="90" customHeight="1" x14ac:dyDescent="0.3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ht="15.6" x14ac:dyDescent="0.3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4" ht="15.6" x14ac:dyDescent="0.3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4" x14ac:dyDescent="0.3">
      <c r="M5" s="3" t="s">
        <v>17</v>
      </c>
    </row>
    <row r="6" spans="1:14" x14ac:dyDescent="0.3">
      <c r="M6" s="3" t="s">
        <v>3</v>
      </c>
    </row>
    <row r="7" spans="1:14" ht="24" customHeight="1" x14ac:dyDescent="0.3">
      <c r="A7" s="17" t="str">
        <f t="shared" ref="A7" si="0">"№
п/п"</f>
        <v>№
п/п</v>
      </c>
      <c r="B7" s="17" t="str">
        <f t="shared" ref="B7" si="1">"Фамилия, имя, отчество кандидата"</f>
        <v>Фамилия, имя, отчество кандидата</v>
      </c>
      <c r="C7" s="20" t="str">
        <f t="shared" ref="C7" si="2">"Поступило средств"</f>
        <v>Поступило средств</v>
      </c>
      <c r="D7" s="21"/>
      <c r="E7" s="21"/>
      <c r="F7" s="21"/>
      <c r="G7" s="22"/>
      <c r="H7" s="20" t="str">
        <f t="shared" ref="H7" si="3">"Израсходовано средств"</f>
        <v>Израсходовано средств</v>
      </c>
      <c r="I7" s="21"/>
      <c r="J7" s="21"/>
      <c r="K7" s="22"/>
      <c r="L7" s="20" t="str">
        <f t="shared" ref="L7" si="4">"Возвращено средств"</f>
        <v>Возвращено средств</v>
      </c>
      <c r="M7" s="22"/>
    </row>
    <row r="8" spans="1:14" ht="50.1" customHeight="1" x14ac:dyDescent="0.3">
      <c r="A8" s="18"/>
      <c r="B8" s="18"/>
      <c r="C8" s="17" t="str">
        <f t="shared" ref="C8" si="5">"всего"</f>
        <v>всего</v>
      </c>
      <c r="D8" s="20" t="str">
        <f t="shared" ref="D8" si="6">"из них"</f>
        <v>из них</v>
      </c>
      <c r="E8" s="21"/>
      <c r="F8" s="21"/>
      <c r="G8" s="22"/>
      <c r="H8" s="17" t="str">
        <f t="shared" ref="H8" si="7">"всего"</f>
        <v>всего</v>
      </c>
      <c r="I8" s="20" t="str">
        <f t="shared" ref="I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21"/>
      <c r="K8" s="22"/>
      <c r="L8" s="17" t="str">
        <f t="shared" ref="L8" si="9">"сумма, тыс. руб."</f>
        <v>сумма, тыс. руб.</v>
      </c>
      <c r="M8" s="17" t="str">
        <f t="shared" ref="M8" si="10">"основание возврата"</f>
        <v>основание возврата</v>
      </c>
      <c r="N8" s="2"/>
    </row>
    <row r="9" spans="1:14" ht="69.900000000000006" customHeight="1" x14ac:dyDescent="0.3">
      <c r="A9" s="18"/>
      <c r="B9" s="18"/>
      <c r="C9" s="18"/>
      <c r="D9" s="20" t="str">
        <f t="shared" ref="D9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9" s="22"/>
      <c r="F9" s="20" t="str">
        <f t="shared" ref="F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2"/>
      <c r="H9" s="18"/>
      <c r="I9" s="17" t="str">
        <f t="shared" ref="I9" si="13">"дата операции"</f>
        <v>дата операции</v>
      </c>
      <c r="J9" s="17" t="str">
        <f t="shared" ref="J9" si="14">"сумма, тыс. руб."</f>
        <v>сумма, тыс. руб.</v>
      </c>
      <c r="K9" s="17" t="str">
        <f t="shared" ref="K9" si="15">"назначение платежа"</f>
        <v>назначение платежа</v>
      </c>
      <c r="L9" s="18"/>
      <c r="M9" s="18"/>
      <c r="N9" s="2"/>
    </row>
    <row r="10" spans="1:14" ht="60" customHeight="1" x14ac:dyDescent="0.3">
      <c r="A10" s="19"/>
      <c r="B10" s="19"/>
      <c r="C10" s="19"/>
      <c r="D10" s="4" t="str">
        <f>"сумма, тыс. руб."</f>
        <v>сумма, тыс. руб.</v>
      </c>
      <c r="E10" s="4" t="str">
        <f>"наименование юридического лица"</f>
        <v>наименование юридического лица</v>
      </c>
      <c r="F10" s="4" t="str">
        <f>"сумма, тыс. руб."</f>
        <v>сумма, тыс. руб.</v>
      </c>
      <c r="G10" s="4" t="str">
        <f>"кол-во граждан"</f>
        <v>кол-во граждан</v>
      </c>
      <c r="H10" s="19"/>
      <c r="I10" s="19"/>
      <c r="J10" s="19"/>
      <c r="K10" s="19"/>
      <c r="L10" s="19"/>
      <c r="M10" s="19"/>
      <c r="N10" s="2"/>
    </row>
    <row r="11" spans="1:14" x14ac:dyDescent="0.3">
      <c r="A11" s="6" t="s">
        <v>4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34.5" customHeight="1" x14ac:dyDescent="0.3">
      <c r="A12" s="7" t="s">
        <v>5</v>
      </c>
      <c r="B12" s="8" t="str">
        <f>"Голов Анатолий Григорьевич"</f>
        <v>Голов Анатолий Григорьевич</v>
      </c>
      <c r="C12" s="14">
        <v>100</v>
      </c>
      <c r="D12" s="14"/>
      <c r="E12" s="8" t="str">
        <f>""</f>
        <v/>
      </c>
      <c r="F12" s="14"/>
      <c r="G12" s="9"/>
      <c r="H12" s="14">
        <v>1</v>
      </c>
      <c r="I12" s="10"/>
      <c r="J12" s="14"/>
      <c r="K12" s="8" t="str">
        <f>""</f>
        <v/>
      </c>
      <c r="L12" s="14"/>
      <c r="M12" s="8" t="str">
        <f>""</f>
        <v/>
      </c>
      <c r="N12" s="5"/>
    </row>
    <row r="13" spans="1:14" ht="30" customHeight="1" x14ac:dyDescent="0.3">
      <c r="A13" s="7" t="s">
        <v>6</v>
      </c>
      <c r="B13" s="8" t="str">
        <f>"Иванова Ирина Владимировна"</f>
        <v>Иванова Ирина Владимировна</v>
      </c>
      <c r="C13" s="14">
        <v>200</v>
      </c>
      <c r="D13" s="14"/>
      <c r="E13" s="8" t="str">
        <f>""</f>
        <v/>
      </c>
      <c r="F13" s="14"/>
      <c r="G13" s="9"/>
      <c r="H13" s="14">
        <v>147.9</v>
      </c>
      <c r="I13" s="10"/>
      <c r="J13" s="14"/>
      <c r="K13" s="8" t="str">
        <f>""</f>
        <v/>
      </c>
      <c r="L13" s="14"/>
      <c r="M13" s="8" t="str">
        <f>""</f>
        <v/>
      </c>
      <c r="N13" s="5"/>
    </row>
    <row r="14" spans="1:14" ht="134.25" customHeight="1" x14ac:dyDescent="0.3">
      <c r="A14" s="7" t="s">
        <v>7</v>
      </c>
      <c r="B14" s="8" t="str">
        <f>"Катенев Владимир Иванович"</f>
        <v>Катенев Владимир Иванович</v>
      </c>
      <c r="C14" s="14"/>
      <c r="D14" s="14">
        <v>2000</v>
      </c>
      <c r="E14" s="8" t="str">
        <f>"АО ""МСК ""Звезда"""</f>
        <v>АО "МСК "Звезда"</v>
      </c>
      <c r="F14" s="14">
        <v>100</v>
      </c>
      <c r="G14" s="9">
        <v>1</v>
      </c>
      <c r="H14" s="14"/>
      <c r="I14" s="10" t="s">
        <v>8</v>
      </c>
      <c r="J14" s="14">
        <v>714</v>
      </c>
      <c r="K14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4" s="14">
        <v>4049</v>
      </c>
      <c r="M14" s="8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  <c r="N14" s="5"/>
    </row>
    <row r="15" spans="1:14" ht="135" customHeight="1" x14ac:dyDescent="0.3">
      <c r="A15" s="7" t="s">
        <v>9</v>
      </c>
      <c r="B15" s="8" t="str">
        <f>""</f>
        <v/>
      </c>
      <c r="C15" s="14"/>
      <c r="D15" s="14">
        <v>2000</v>
      </c>
      <c r="E15" s="8" t="str">
        <f>"ЗАО ""Завод им. Козицкого"""</f>
        <v>ЗАО "Завод им. Козицкого"</v>
      </c>
      <c r="F15" s="14"/>
      <c r="G15" s="9"/>
      <c r="H15" s="14"/>
      <c r="I15" s="10" t="s">
        <v>10</v>
      </c>
      <c r="J15" s="14">
        <v>649.79999999999995</v>
      </c>
      <c r="K15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5" s="14"/>
      <c r="M15" s="8" t="str">
        <f>""</f>
        <v/>
      </c>
      <c r="N15" s="2"/>
    </row>
    <row r="16" spans="1:14" ht="118.5" customHeight="1" x14ac:dyDescent="0.3">
      <c r="A16" s="7" t="s">
        <v>9</v>
      </c>
      <c r="B16" s="8" t="str">
        <f>""</f>
        <v/>
      </c>
      <c r="C16" s="14"/>
      <c r="D16" s="14">
        <v>2000</v>
      </c>
      <c r="E16" s="8" t="str">
        <f>"ОАО ""ЛЕНПОЛИГРАФМАШ"""</f>
        <v>ОАО "ЛЕНПОЛИГРАФМАШ"</v>
      </c>
      <c r="F16" s="14"/>
      <c r="G16" s="9"/>
      <c r="H16" s="14"/>
      <c r="I16" s="10" t="s">
        <v>10</v>
      </c>
      <c r="J16" s="14">
        <v>562.9</v>
      </c>
      <c r="K16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6" s="14"/>
      <c r="M16" s="8" t="str">
        <f>""</f>
        <v/>
      </c>
      <c r="N16" s="2"/>
    </row>
    <row r="17" spans="1:14" ht="132" customHeight="1" x14ac:dyDescent="0.3">
      <c r="A17" s="7" t="s">
        <v>9</v>
      </c>
      <c r="B17" s="8" t="str">
        <f>""</f>
        <v/>
      </c>
      <c r="C17" s="14"/>
      <c r="D17" s="14">
        <v>2000</v>
      </c>
      <c r="E17" s="8" t="str">
        <f>"ООО""РЭП МО""Энергомаш"""</f>
        <v>ООО"РЭП МО"Энергомаш"</v>
      </c>
      <c r="F17" s="14"/>
      <c r="G17" s="9"/>
      <c r="H17" s="14"/>
      <c r="I17" s="10" t="s">
        <v>8</v>
      </c>
      <c r="J17" s="14">
        <v>519</v>
      </c>
      <c r="K17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7" s="14"/>
      <c r="M17" s="8" t="str">
        <f>""</f>
        <v/>
      </c>
      <c r="N17" s="2"/>
    </row>
    <row r="18" spans="1:14" ht="36" customHeight="1" x14ac:dyDescent="0.3">
      <c r="A18" s="7" t="s">
        <v>9</v>
      </c>
      <c r="B18" s="8" t="str">
        <f>""</f>
        <v/>
      </c>
      <c r="C18" s="14"/>
      <c r="D18" s="14">
        <v>400</v>
      </c>
      <c r="E18" s="8" t="str">
        <f>"ООО ""Дистрибьюторский центр ""Кодекс"""</f>
        <v>ООО "Дистрибьюторский центр "Кодекс"</v>
      </c>
      <c r="F18" s="14"/>
      <c r="G18" s="9"/>
      <c r="H18" s="14"/>
      <c r="I18" s="10"/>
      <c r="J18" s="14"/>
      <c r="K18" s="8" t="str">
        <f>""</f>
        <v/>
      </c>
      <c r="L18" s="14"/>
      <c r="M18" s="8" t="str">
        <f>""</f>
        <v/>
      </c>
      <c r="N18" s="2"/>
    </row>
    <row r="19" spans="1:14" ht="30" customHeight="1" x14ac:dyDescent="0.3">
      <c r="A19" s="7" t="s">
        <v>9</v>
      </c>
      <c r="B19" s="8" t="str">
        <f>""</f>
        <v/>
      </c>
      <c r="C19" s="14"/>
      <c r="D19" s="14">
        <v>300</v>
      </c>
      <c r="E19" s="8" t="str">
        <f>"ООО ""ГК КрашМаш"""</f>
        <v>ООО "ГК КрашМаш"</v>
      </c>
      <c r="F19" s="14"/>
      <c r="G19" s="9"/>
      <c r="H19" s="14"/>
      <c r="I19" s="10"/>
      <c r="J19" s="14"/>
      <c r="K19" s="8" t="str">
        <f>""</f>
        <v/>
      </c>
      <c r="L19" s="14"/>
      <c r="M19" s="8" t="str">
        <f>""</f>
        <v/>
      </c>
      <c r="N19" s="5"/>
    </row>
    <row r="20" spans="1:14" ht="45" customHeight="1" x14ac:dyDescent="0.3">
      <c r="A20" s="7" t="s">
        <v>9</v>
      </c>
      <c r="B20" s="8" t="str">
        <f>""</f>
        <v/>
      </c>
      <c r="C20" s="14"/>
      <c r="D20" s="14">
        <v>98</v>
      </c>
      <c r="E20" s="8" t="str">
        <f>"ООО ""ЛУКОЙЛ-Северо-Западнефтепродукт"""</f>
        <v>ООО "ЛУКОЙЛ-Северо-Западнефтепродукт"</v>
      </c>
      <c r="F20" s="14"/>
      <c r="G20" s="9"/>
      <c r="H20" s="14"/>
      <c r="I20" s="10"/>
      <c r="J20" s="14"/>
      <c r="K20" s="8" t="str">
        <f>""</f>
        <v/>
      </c>
      <c r="L20" s="14"/>
      <c r="M20" s="8" t="str">
        <f>""</f>
        <v/>
      </c>
      <c r="N20" s="5"/>
    </row>
    <row r="21" spans="1:14" ht="30" customHeight="1" x14ac:dyDescent="0.3">
      <c r="A21" s="6" t="s">
        <v>9</v>
      </c>
      <c r="B21" s="11" t="str">
        <f>"Итого по кандидату"</f>
        <v>Итого по кандидату</v>
      </c>
      <c r="C21" s="15">
        <v>10903</v>
      </c>
      <c r="D21" s="15">
        <v>8798</v>
      </c>
      <c r="E21" s="11" t="str">
        <f>""</f>
        <v/>
      </c>
      <c r="F21" s="15">
        <v>100</v>
      </c>
      <c r="G21" s="12"/>
      <c r="H21" s="15">
        <v>2639.9</v>
      </c>
      <c r="I21" s="13"/>
      <c r="J21" s="15">
        <v>2445.6999999999998</v>
      </c>
      <c r="K21" s="11" t="str">
        <f>""</f>
        <v/>
      </c>
      <c r="L21" s="15">
        <v>4049</v>
      </c>
      <c r="M21" s="11" t="str">
        <f>""</f>
        <v/>
      </c>
      <c r="N21" s="5"/>
    </row>
    <row r="22" spans="1:14" ht="131.25" customHeight="1" x14ac:dyDescent="0.3">
      <c r="A22" s="7" t="s">
        <v>11</v>
      </c>
      <c r="B22" s="8" t="str">
        <f>"Крутов Андрей Дмитриевич"</f>
        <v>Крутов Андрей Дмитриевич</v>
      </c>
      <c r="C22" s="14"/>
      <c r="D22" s="14"/>
      <c r="E22" s="8" t="str">
        <f>""</f>
        <v/>
      </c>
      <c r="F22" s="14"/>
      <c r="G22" s="9"/>
      <c r="H22" s="14"/>
      <c r="I22" s="10" t="s">
        <v>12</v>
      </c>
      <c r="J22" s="14">
        <v>388.6</v>
      </c>
      <c r="K22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2" s="14"/>
      <c r="M22" s="8" t="str">
        <f>""</f>
        <v/>
      </c>
      <c r="N22" s="5"/>
    </row>
    <row r="23" spans="1:14" ht="129" customHeight="1" x14ac:dyDescent="0.3">
      <c r="A23" s="7" t="s">
        <v>9</v>
      </c>
      <c r="B23" s="8" t="str">
        <f>""</f>
        <v/>
      </c>
      <c r="C23" s="14"/>
      <c r="D23" s="14"/>
      <c r="E23" s="8" t="str">
        <f>""</f>
        <v/>
      </c>
      <c r="F23" s="14"/>
      <c r="G23" s="9"/>
      <c r="H23" s="14"/>
      <c r="I23" s="10" t="s">
        <v>12</v>
      </c>
      <c r="J23" s="14">
        <v>308</v>
      </c>
      <c r="K23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3" s="14"/>
      <c r="M23" s="8" t="str">
        <f>""</f>
        <v/>
      </c>
      <c r="N23" s="2"/>
    </row>
    <row r="24" spans="1:14" ht="30" customHeight="1" x14ac:dyDescent="0.3">
      <c r="A24" s="6" t="s">
        <v>9</v>
      </c>
      <c r="B24" s="11" t="str">
        <f>"Итого по кандидату"</f>
        <v>Итого по кандидату</v>
      </c>
      <c r="C24" s="15">
        <v>1000</v>
      </c>
      <c r="D24" s="15">
        <v>0</v>
      </c>
      <c r="E24" s="11" t="str">
        <f>""</f>
        <v/>
      </c>
      <c r="F24" s="15">
        <v>0</v>
      </c>
      <c r="G24" s="12"/>
      <c r="H24" s="15">
        <v>725.4</v>
      </c>
      <c r="I24" s="13"/>
      <c r="J24" s="15">
        <v>696.6</v>
      </c>
      <c r="K24" s="11" t="str">
        <f>""</f>
        <v/>
      </c>
      <c r="L24" s="15">
        <v>0</v>
      </c>
      <c r="M24" s="11" t="str">
        <f>""</f>
        <v/>
      </c>
      <c r="N24" s="2"/>
    </row>
    <row r="25" spans="1:14" ht="30" customHeight="1" x14ac:dyDescent="0.3">
      <c r="A25" s="7" t="s">
        <v>13</v>
      </c>
      <c r="B25" s="8" t="str">
        <f>"Нилов Олег Анатольевич"</f>
        <v>Нилов Олег Анатольевич</v>
      </c>
      <c r="C25" s="14">
        <v>2001</v>
      </c>
      <c r="D25" s="14"/>
      <c r="E25" s="8" t="str">
        <f>""</f>
        <v/>
      </c>
      <c r="F25" s="14"/>
      <c r="G25" s="9"/>
      <c r="H25" s="14">
        <v>76.8</v>
      </c>
      <c r="I25" s="10"/>
      <c r="J25" s="14"/>
      <c r="K25" s="8" t="str">
        <f>""</f>
        <v/>
      </c>
      <c r="L25" s="14"/>
      <c r="M25" s="8" t="str">
        <f>""</f>
        <v/>
      </c>
      <c r="N25" s="5"/>
    </row>
    <row r="26" spans="1:14" ht="130.5" customHeight="1" x14ac:dyDescent="0.3">
      <c r="A26" s="7" t="s">
        <v>14</v>
      </c>
      <c r="B26" s="8" t="str">
        <f>"Новиков Александр Иванович"</f>
        <v>Новиков Александр Иванович</v>
      </c>
      <c r="C26" s="14">
        <v>505</v>
      </c>
      <c r="D26" s="14">
        <v>500</v>
      </c>
      <c r="E26" s="8" t="str">
        <f>"ООО ""ЭнергоТехническая Компания"""</f>
        <v>ООО "ЭнергоТехническая Компания"</v>
      </c>
      <c r="F26" s="14"/>
      <c r="G26" s="9"/>
      <c r="H26" s="14">
        <v>501</v>
      </c>
      <c r="I26" s="10" t="s">
        <v>8</v>
      </c>
      <c r="J26" s="14">
        <v>500</v>
      </c>
      <c r="K26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6" s="14"/>
      <c r="M26" s="8" t="str">
        <f>""</f>
        <v/>
      </c>
      <c r="N26" s="5"/>
    </row>
    <row r="27" spans="1:14" x14ac:dyDescent="0.3">
      <c r="A27" s="6" t="s">
        <v>9</v>
      </c>
      <c r="B27" s="11" t="str">
        <f>"Итого"</f>
        <v>Итого</v>
      </c>
      <c r="C27" s="15">
        <v>14709</v>
      </c>
      <c r="D27" s="15">
        <v>9298</v>
      </c>
      <c r="E27" s="11" t="str">
        <f>""</f>
        <v/>
      </c>
      <c r="F27" s="15">
        <v>100</v>
      </c>
      <c r="G27" s="12">
        <v>1</v>
      </c>
      <c r="H27" s="15">
        <v>4091.9</v>
      </c>
      <c r="I27" s="13"/>
      <c r="J27" s="15">
        <v>3642.2</v>
      </c>
      <c r="K27" s="11" t="str">
        <f>""</f>
        <v/>
      </c>
      <c r="L27" s="15">
        <v>4049</v>
      </c>
      <c r="M27" s="11" t="str">
        <f>""</f>
        <v/>
      </c>
      <c r="N27" s="2"/>
    </row>
    <row r="28" spans="1:14" x14ac:dyDescent="0.3">
      <c r="N28" s="5"/>
    </row>
    <row r="29" spans="1:14" ht="39.9" customHeight="1" x14ac:dyDescent="0.3">
      <c r="A29" s="16" t="s">
        <v>15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</sheetData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29:M29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ageMargins left="0.34722222222222221" right="0.1388888888888889" top="0.1388888888888889" bottom="0.1388888888888889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Gas7817</dc:creator>
  <cp:lastModifiedBy>Natali</cp:lastModifiedBy>
  <dcterms:created xsi:type="dcterms:W3CDTF">2016-08-10T14:57:00Z</dcterms:created>
  <dcterms:modified xsi:type="dcterms:W3CDTF">2016-08-11T08:08:42Z</dcterms:modified>
</cp:coreProperties>
</file>